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8_{0301AD12-ECB2-4E25-A800-C91A4C74EDD5}" xr6:coauthVersionLast="37" xr6:coauthVersionMax="3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C35" i="1" l="1"/>
  <c r="C19" i="1"/>
  <c r="K80" i="1" l="1"/>
  <c r="J80" i="1" s="1"/>
  <c r="K79" i="1"/>
  <c r="K78" i="1"/>
  <c r="J78" i="1" s="1"/>
  <c r="K77" i="1"/>
  <c r="J77" i="1" s="1"/>
  <c r="K76" i="1"/>
  <c r="J76" i="1" s="1"/>
  <c r="K75" i="1"/>
  <c r="J75" i="1" s="1"/>
  <c r="K74" i="1"/>
  <c r="J74" i="1" s="1"/>
  <c r="K73" i="1"/>
  <c r="J73" i="1" s="1"/>
  <c r="K72" i="1"/>
  <c r="J72" i="1" s="1"/>
  <c r="K70" i="1"/>
  <c r="J70" i="1" s="1"/>
  <c r="K69" i="1"/>
  <c r="J69" i="1" s="1"/>
  <c r="K68" i="1"/>
  <c r="J68" i="1" s="1"/>
  <c r="C31" i="1"/>
  <c r="K67" i="1"/>
  <c r="J67" i="1" s="1"/>
  <c r="K66" i="1"/>
  <c r="J66" i="1" s="1"/>
  <c r="K65" i="1"/>
  <c r="J65" i="1" s="1"/>
  <c r="K64" i="1"/>
  <c r="J64" i="1" s="1"/>
  <c r="K63" i="1"/>
  <c r="J63" i="1" s="1"/>
  <c r="C61" i="1"/>
  <c r="K62" i="1"/>
  <c r="J62" i="1" s="1"/>
  <c r="J61" i="1" s="1"/>
  <c r="K60" i="1"/>
  <c r="J60" i="1" s="1"/>
  <c r="K59" i="1"/>
  <c r="J59" i="1" s="1"/>
  <c r="K58" i="1"/>
  <c r="J58" i="1" s="1"/>
  <c r="K57" i="1"/>
  <c r="J57" i="1" s="1"/>
  <c r="K56" i="1"/>
  <c r="J56" i="1" s="1"/>
  <c r="K55" i="1"/>
  <c r="J55" i="1" s="1"/>
  <c r="K54" i="1"/>
  <c r="J54" i="1" s="1"/>
  <c r="K45" i="1"/>
  <c r="J45" i="1" s="1"/>
  <c r="K46" i="1"/>
  <c r="J46" i="1" s="1"/>
  <c r="K39" i="1"/>
  <c r="J39" i="1" s="1"/>
  <c r="K38" i="1"/>
  <c r="J38" i="1" s="1"/>
  <c r="K37" i="1"/>
  <c r="J37" i="1" s="1"/>
  <c r="K36" i="1"/>
  <c r="J36" i="1" s="1"/>
  <c r="K35" i="1"/>
  <c r="J35" i="1" s="1"/>
  <c r="K34" i="1"/>
  <c r="J34" i="1" s="1"/>
  <c r="K33" i="1"/>
  <c r="J33" i="1" s="1"/>
  <c r="K32" i="1"/>
  <c r="J32" i="1" s="1"/>
  <c r="K31" i="1"/>
  <c r="J31" i="1" s="1"/>
  <c r="C28" i="1"/>
  <c r="K28" i="1" s="1"/>
  <c r="J28" i="1" s="1"/>
  <c r="K30" i="1"/>
  <c r="J30" i="1" s="1"/>
  <c r="K29" i="1"/>
  <c r="J29" i="1" s="1"/>
  <c r="C24" i="1"/>
  <c r="K24" i="1" s="1"/>
  <c r="J24" i="1" s="1"/>
  <c r="K27" i="1"/>
  <c r="J27" i="1" s="1"/>
  <c r="K26" i="1"/>
  <c r="J26" i="1" s="1"/>
  <c r="K25" i="1"/>
  <c r="J25" i="1" s="1"/>
  <c r="K20" i="1"/>
  <c r="K23" i="1"/>
  <c r="J23" i="1" s="1"/>
  <c r="K22" i="1"/>
  <c r="J22" i="1" s="1"/>
  <c r="K21" i="1"/>
  <c r="J21" i="1" s="1"/>
  <c r="C83" i="1" l="1"/>
  <c r="J20" i="1"/>
  <c r="J19" i="1" s="1"/>
  <c r="J83" i="1" s="1"/>
  <c r="K19" i="1"/>
  <c r="J79" i="1"/>
  <c r="K61" i="1"/>
  <c r="K83" i="1" l="1"/>
</calcChain>
</file>

<file path=xl/sharedStrings.xml><?xml version="1.0" encoding="utf-8"?>
<sst xmlns="http://schemas.openxmlformats.org/spreadsheetml/2006/main" count="221" uniqueCount="155">
  <si>
    <t>Pozicija plana</t>
  </si>
  <si>
    <t>Predmet nabave</t>
  </si>
  <si>
    <t>CPV</t>
  </si>
  <si>
    <t>Vrsta postupka</t>
  </si>
  <si>
    <t>Procijenjena vrijednost</t>
  </si>
  <si>
    <t>(bez PDV-a)</t>
  </si>
  <si>
    <t>Planirana vrijednost</t>
  </si>
  <si>
    <t>( s PDV-om)</t>
  </si>
  <si>
    <t>Postupak i način nabave</t>
  </si>
  <si>
    <t>Uredski materijal i ost.mat. rashodi</t>
  </si>
  <si>
    <t>Uredski materijal</t>
  </si>
  <si>
    <t>30192000-1</t>
  </si>
  <si>
    <t>Jednostavna nabava</t>
  </si>
  <si>
    <t>Narudžbenica</t>
  </si>
  <si>
    <t>Literatura</t>
  </si>
  <si>
    <t>22000000-0</t>
  </si>
  <si>
    <t>Materijal i sred.za čišćenje i održavanje</t>
  </si>
  <si>
    <t>39830000-9</t>
  </si>
  <si>
    <t>Materija za higijenske potrebe i njegu</t>
  </si>
  <si>
    <t>30199000-0</t>
  </si>
  <si>
    <t>Energija</t>
  </si>
  <si>
    <t>El.energija</t>
  </si>
  <si>
    <t>09310000-5</t>
  </si>
  <si>
    <t>Ugovor</t>
  </si>
  <si>
    <t>Motorni benzin i dizel gorivo</t>
  </si>
  <si>
    <t>09132000-3</t>
  </si>
  <si>
    <t>Ostali mater.za proizv.energije (lož ulje,drva)</t>
  </si>
  <si>
    <t>09135000-4</t>
  </si>
  <si>
    <t>Otvoreni postupak-KŽ</t>
  </si>
  <si>
    <t>Okvirni sporazum</t>
  </si>
  <si>
    <t>Mat. i dij.za tek. i  invest. održavanje</t>
  </si>
  <si>
    <t>Mat. i dij. za tek.i inv. održ. građ.objekata</t>
  </si>
  <si>
    <t>44500000-5</t>
  </si>
  <si>
    <t>Ugovor/narudžbenica</t>
  </si>
  <si>
    <t>Mat. i dij. za tek.i inv. održ. postr. i opreme</t>
  </si>
  <si>
    <t>Ugovor/narudženica</t>
  </si>
  <si>
    <t>Sitni inventar i autogume</t>
  </si>
  <si>
    <t>Sitni inventar</t>
  </si>
  <si>
    <t>39220000-0</t>
  </si>
  <si>
    <t>Službena, radna i zaštitna odjeća i obuća</t>
  </si>
  <si>
    <t>18100000-0</t>
  </si>
  <si>
    <t>Usluge telefona, pošte i prijevoza</t>
  </si>
  <si>
    <t>Usluge telefona  i  telefaxa</t>
  </si>
  <si>
    <t>64200000-8</t>
  </si>
  <si>
    <t>Poštarina</t>
  </si>
  <si>
    <t>64110000-0</t>
  </si>
  <si>
    <t>Ostale usluge za komunikaciju i prijevoz-organizirani</t>
  </si>
  <si>
    <t>60000000-8</t>
  </si>
  <si>
    <t>Otvoreni postupak</t>
  </si>
  <si>
    <t>Ostale usluge za komunikaciju i prijevoz-ostali prijevozi</t>
  </si>
  <si>
    <t>Jednostavna nabava-prijevoz roditelja, kombi vozilo, ŠUP, terenska nastava</t>
  </si>
  <si>
    <t>Usluge tek. i investicijskog održavanja</t>
  </si>
  <si>
    <t>Usluge tek.i investicijskog održ. građevinskih objekata</t>
  </si>
  <si>
    <t>45453100-8</t>
  </si>
  <si>
    <t>Narudžbenica/ugovor</t>
  </si>
  <si>
    <t>Usluge promidžbe i informiranja</t>
  </si>
  <si>
    <t>Ostale usluge promidžbe i informiranja</t>
  </si>
  <si>
    <t>92200000-3</t>
  </si>
  <si>
    <t>Komunalne usluge</t>
  </si>
  <si>
    <t>Opskrba vodom</t>
  </si>
  <si>
    <t>41000000-9</t>
  </si>
  <si>
    <t>Koncesija-ugovor Općina GS</t>
  </si>
  <si>
    <t>Iznošenje i odvoz smeća</t>
  </si>
  <si>
    <t>90511000-2</t>
  </si>
  <si>
    <t>Deratizacija i dezinsekcija</t>
  </si>
  <si>
    <t>90921000-9</t>
  </si>
  <si>
    <t>Dimnjačarske i ekološke usluge</t>
  </si>
  <si>
    <t>90915000-4</t>
  </si>
  <si>
    <t>Zdravstvene usluge</t>
  </si>
  <si>
    <t>Obvezni i prevent. zdr.pregledi zaposlenika</t>
  </si>
  <si>
    <t>85100000-0</t>
  </si>
  <si>
    <t>Intelektualne usluge</t>
  </si>
  <si>
    <t>Usluge odvjetnika i pravnih savjetovanja</t>
  </si>
  <si>
    <t>79100000-5</t>
  </si>
  <si>
    <t>Računalne usluge</t>
  </si>
  <si>
    <t>Usluge ažuriranja računalnih baza</t>
  </si>
  <si>
    <t>50312000-5</t>
  </si>
  <si>
    <t>Ostale računalne usluge</t>
  </si>
  <si>
    <t>Ostale usluge</t>
  </si>
  <si>
    <t>79990000-0</t>
  </si>
  <si>
    <t>Premije osiguranja</t>
  </si>
  <si>
    <t>66510000-8</t>
  </si>
  <si>
    <t>Reprezentacija</t>
  </si>
  <si>
    <t>55000000-0</t>
  </si>
  <si>
    <t>Članarine</t>
  </si>
  <si>
    <t>98100000-4</t>
  </si>
  <si>
    <t>Pristojbe i naknade</t>
  </si>
  <si>
    <t>22420000-0</t>
  </si>
  <si>
    <t>Ostali nespomenuti rashodi poslovanja</t>
  </si>
  <si>
    <t>39290000-1</t>
  </si>
  <si>
    <t>66110000-4</t>
  </si>
  <si>
    <t>Računala i računalna oprema</t>
  </si>
  <si>
    <t>30230000-0</t>
  </si>
  <si>
    <t>Oprema</t>
  </si>
  <si>
    <t>39162000-5</t>
  </si>
  <si>
    <t>SVEUKUPNO</t>
  </si>
  <si>
    <t xml:space="preserve">REPUBLIKA HRVATSKA </t>
  </si>
  <si>
    <t>KARLOVAČKA ŽUPANIJA</t>
  </si>
  <si>
    <t>OSNOVNA ŠKOLA GENERALSKI STOL</t>
  </si>
  <si>
    <t>47262 GENERALSKI STOL, GENERALSKI STOL 22</t>
  </si>
  <si>
    <t>Evidencijski broj nabave</t>
  </si>
  <si>
    <t>Nrudžbenica</t>
  </si>
  <si>
    <t xml:space="preserve">Financijski rashodi </t>
  </si>
  <si>
    <t>Uredska oprema i nameštaj</t>
  </si>
  <si>
    <t xml:space="preserve">Narudžbenica </t>
  </si>
  <si>
    <t>Bankarske usluge i usluge platnog prometa</t>
  </si>
  <si>
    <t xml:space="preserve">Ravnateljica </t>
  </si>
  <si>
    <t xml:space="preserve">Dijana Zadrović, prof. </t>
  </si>
  <si>
    <t xml:space="preserve">Predsjednica ŠO </t>
  </si>
  <si>
    <t xml:space="preserve">
PLAN NABAVE ROBA, RADOVA I USLUGA ZA 2022. GODINU
</t>
  </si>
  <si>
    <t>2/2022.</t>
  </si>
  <si>
    <t>1/2022.</t>
  </si>
  <si>
    <t>3/2022.</t>
  </si>
  <si>
    <t>4/2022.</t>
  </si>
  <si>
    <t>5/2022.</t>
  </si>
  <si>
    <t>6/2022.</t>
  </si>
  <si>
    <t>7/2022.</t>
  </si>
  <si>
    <t>8/2022.</t>
  </si>
  <si>
    <t>9/2022.</t>
  </si>
  <si>
    <t>10/2022.</t>
  </si>
  <si>
    <t>11/2022.</t>
  </si>
  <si>
    <t>12/2022.</t>
  </si>
  <si>
    <t>Generalski Stol, 27.12.2022.</t>
  </si>
  <si>
    <t>Financijski plan za 2022.g.</t>
  </si>
  <si>
    <t>13/2022.</t>
  </si>
  <si>
    <t>14/2022.</t>
  </si>
  <si>
    <t>15/2022.</t>
  </si>
  <si>
    <t>16/2022.</t>
  </si>
  <si>
    <t>17/2022.</t>
  </si>
  <si>
    <t>18/2022.</t>
  </si>
  <si>
    <t>19/2022.</t>
  </si>
  <si>
    <t>20/2022.</t>
  </si>
  <si>
    <t>21/2022.</t>
  </si>
  <si>
    <t>22/2022.</t>
  </si>
  <si>
    <t>23/2022.</t>
  </si>
  <si>
    <t>24/2022.</t>
  </si>
  <si>
    <t>25/2022.</t>
  </si>
  <si>
    <t>26/2022.</t>
  </si>
  <si>
    <t>27/2022.</t>
  </si>
  <si>
    <t>28/.2022.</t>
  </si>
  <si>
    <t>29/2022.</t>
  </si>
  <si>
    <t>30/2022.</t>
  </si>
  <si>
    <t>31/2022.</t>
  </si>
  <si>
    <t>32/2022.</t>
  </si>
  <si>
    <t>33/2022.</t>
  </si>
  <si>
    <t>34/2022.</t>
  </si>
  <si>
    <t>1.500.000,00</t>
  </si>
  <si>
    <t>Poslovni objekti</t>
  </si>
  <si>
    <t>Javna nabava</t>
  </si>
  <si>
    <t>35/2022.</t>
  </si>
  <si>
    <t>Valentina Halar mag.prim.educ</t>
  </si>
  <si>
    <t>Na temelju članka 28.. Zakona o javnoj nabavi (NN 90/11., 83/13., 143/13.i 120/16.) i članka 15. stavak 2.. Statuta OŠ Generalski Stol, Školski odbor Osnovne škole Generalski Stol na 7. sjednici održanoj dana 30.12.2022. godine donosi</t>
  </si>
  <si>
    <t>KLASA: 400-02/21-01/02</t>
  </si>
  <si>
    <t>URBROJ:2133-32-02/21-2</t>
  </si>
  <si>
    <t>45212225-9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</si>
</sst>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1"/>
      </bottom>
      <diagonal/>
    </border>
    <border>
      <left style="medium">
        <color theme="1"/>
      </left>
      <right style="thick">
        <color theme="1"/>
      </right>
      <top/>
      <bottom style="thick">
        <color theme="1"/>
      </bottom>
      <diagonal/>
    </border>
    <border>
      <left style="thick">
        <color theme="1"/>
      </left>
      <right style="thick">
        <color theme="1"/>
      </right>
      <top/>
      <bottom style="thick">
        <color theme="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ck">
        <color theme="1"/>
      </left>
      <right style="medium">
        <color theme="1"/>
      </right>
      <top/>
      <bottom style="thick">
        <color theme="1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17" fontId="1" fillId="0" borderId="2" xfId="0" applyNumberFormat="1" applyFont="1" applyBorder="1" applyAlignment="1">
      <alignment vertical="center" wrapText="1"/>
    </xf>
    <xf numFmtId="17" fontId="2" fillId="0" borderId="2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Font="1"/>
    <xf numFmtId="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164" fontId="0" fillId="0" borderId="0" xfId="0" applyNumberFormat="1"/>
    <xf numFmtId="4" fontId="0" fillId="0" borderId="0" xfId="0" applyNumberFormat="1"/>
    <xf numFmtId="0" fontId="1" fillId="0" borderId="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4" fontId="6" fillId="0" borderId="24" xfId="0" applyNumberFormat="1" applyFont="1" applyBorder="1" applyAlignment="1">
      <alignment horizontal="center" vertical="center"/>
    </xf>
    <xf numFmtId="0" fontId="0" fillId="0" borderId="27" xfId="0" applyBorder="1"/>
    <xf numFmtId="49" fontId="2" fillId="0" borderId="19" xfId="0" applyNumberFormat="1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9"/>
  <sheetViews>
    <sheetView tabSelected="1" zoomScale="90" zoomScaleNormal="90" workbookViewId="0">
      <selection activeCell="P9" sqref="P9"/>
    </sheetView>
  </sheetViews>
  <sheetFormatPr defaultRowHeight="15" x14ac:dyDescent="0.25"/>
  <cols>
    <col min="1" max="1" width="9.5703125" customWidth="1"/>
    <col min="2" max="2" width="7.5703125" customWidth="1"/>
    <col min="3" max="3" width="11" customWidth="1"/>
    <col min="4" max="4" width="10.140625" customWidth="1"/>
    <col min="5" max="5" width="19.7109375" customWidth="1"/>
    <col min="7" max="7" width="3.140625" customWidth="1"/>
    <col min="9" max="9" width="6.140625" customWidth="1"/>
    <col min="10" max="10" width="18" customWidth="1"/>
    <col min="11" max="11" width="13.140625" bestFit="1" customWidth="1"/>
    <col min="12" max="12" width="9.140625" customWidth="1"/>
    <col min="13" max="13" width="1.5703125" customWidth="1"/>
    <col min="14" max="14" width="15.5703125" customWidth="1"/>
    <col min="16" max="16" width="10.140625" bestFit="1" customWidth="1"/>
  </cols>
  <sheetData>
    <row r="1" spans="1:14" ht="15.75" x14ac:dyDescent="0.25">
      <c r="A1" s="19" t="s">
        <v>96</v>
      </c>
    </row>
    <row r="2" spans="1:14" s="17" customFormat="1" ht="15.75" x14ac:dyDescent="0.25">
      <c r="A2" s="19" t="s">
        <v>97</v>
      </c>
    </row>
    <row r="3" spans="1:14" s="17" customFormat="1" ht="15.75" x14ac:dyDescent="0.25">
      <c r="A3" s="19"/>
    </row>
    <row r="4" spans="1:14" s="17" customFormat="1" ht="15.75" x14ac:dyDescent="0.25">
      <c r="A4" s="20" t="s">
        <v>98</v>
      </c>
    </row>
    <row r="5" spans="1:14" s="17" customFormat="1" ht="15.75" x14ac:dyDescent="0.25">
      <c r="A5" s="20" t="s">
        <v>99</v>
      </c>
    </row>
    <row r="6" spans="1:14" s="17" customFormat="1" ht="15.75" x14ac:dyDescent="0.25">
      <c r="A6" s="43" t="s">
        <v>152</v>
      </c>
    </row>
    <row r="7" spans="1:14" s="17" customFormat="1" ht="15.75" x14ac:dyDescent="0.25">
      <c r="A7" s="43" t="s">
        <v>153</v>
      </c>
    </row>
    <row r="8" spans="1:14" s="17" customFormat="1" ht="15.75" x14ac:dyDescent="0.25">
      <c r="A8" s="43" t="s">
        <v>122</v>
      </c>
      <c r="D8" s="20"/>
      <c r="E8" s="18"/>
      <c r="F8" s="18"/>
      <c r="G8" s="18"/>
      <c r="H8" s="18"/>
      <c r="I8" s="18"/>
      <c r="J8" s="18"/>
      <c r="K8" s="18"/>
    </row>
    <row r="9" spans="1:14" s="17" customFormat="1" ht="15.75" x14ac:dyDescent="0.25">
      <c r="A9" s="19"/>
      <c r="D9" s="18"/>
      <c r="E9" s="18"/>
      <c r="F9" s="18"/>
      <c r="G9" s="18"/>
      <c r="H9" s="18"/>
      <c r="I9" s="18"/>
      <c r="J9" s="18"/>
      <c r="K9" s="18"/>
    </row>
    <row r="10" spans="1:14" s="17" customFormat="1" ht="15.75" x14ac:dyDescent="0.25">
      <c r="A10" s="19"/>
    </row>
    <row r="11" spans="1:14" ht="15.75" customHeight="1" x14ac:dyDescent="0.25">
      <c r="A11" s="108" t="s">
        <v>151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</row>
    <row r="12" spans="1:14" ht="15.75" customHeight="1" x14ac:dyDescent="0.25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</row>
    <row r="13" spans="1:14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 customHeight="1" x14ac:dyDescent="0.25">
      <c r="A14" s="1"/>
      <c r="B14" s="1"/>
      <c r="C14" s="1"/>
      <c r="D14" s="108" t="s">
        <v>109</v>
      </c>
      <c r="E14" s="108"/>
      <c r="F14" s="108"/>
      <c r="G14" s="108"/>
      <c r="H14" s="108"/>
      <c r="I14" s="108"/>
      <c r="J14" s="108"/>
      <c r="K14" s="108"/>
      <c r="L14" s="108"/>
      <c r="M14" s="1"/>
      <c r="N14" s="1"/>
    </row>
    <row r="15" spans="1:14" ht="15.75" customHeight="1" x14ac:dyDescent="0.25">
      <c r="A15" s="1"/>
      <c r="B15" s="1"/>
      <c r="C15" s="1"/>
      <c r="D15" s="108"/>
      <c r="E15" s="108"/>
      <c r="F15" s="108"/>
      <c r="G15" s="108"/>
      <c r="H15" s="108"/>
      <c r="I15" s="108"/>
      <c r="J15" s="108"/>
      <c r="K15" s="108"/>
      <c r="L15" s="108"/>
      <c r="M15" s="1"/>
      <c r="N15" s="1"/>
    </row>
    <row r="16" spans="1:14" ht="16.5" thickBot="1" x14ac:dyDescent="0.3">
      <c r="A16" s="19"/>
    </row>
    <row r="17" spans="1:14" ht="31.5" x14ac:dyDescent="0.25">
      <c r="A17" s="53" t="s">
        <v>100</v>
      </c>
      <c r="B17" s="53" t="s">
        <v>0</v>
      </c>
      <c r="C17" s="61" t="s">
        <v>123</v>
      </c>
      <c r="D17" s="62"/>
      <c r="E17" s="53" t="s">
        <v>1</v>
      </c>
      <c r="F17" s="61" t="s">
        <v>2</v>
      </c>
      <c r="G17" s="62"/>
      <c r="H17" s="61" t="s">
        <v>3</v>
      </c>
      <c r="I17" s="62"/>
      <c r="J17" s="2" t="s">
        <v>4</v>
      </c>
      <c r="K17" s="61" t="s">
        <v>6</v>
      </c>
      <c r="L17" s="70"/>
      <c r="M17" s="62"/>
      <c r="N17" s="53" t="s">
        <v>8</v>
      </c>
    </row>
    <row r="18" spans="1:14" ht="16.5" thickBot="1" x14ac:dyDescent="0.3">
      <c r="A18" s="55"/>
      <c r="B18" s="55"/>
      <c r="C18" s="63"/>
      <c r="D18" s="64"/>
      <c r="E18" s="55"/>
      <c r="F18" s="63"/>
      <c r="G18" s="64"/>
      <c r="H18" s="63"/>
      <c r="I18" s="64"/>
      <c r="J18" s="3" t="s">
        <v>5</v>
      </c>
      <c r="K18" s="63" t="s">
        <v>7</v>
      </c>
      <c r="L18" s="71"/>
      <c r="M18" s="64"/>
      <c r="N18" s="55"/>
    </row>
    <row r="19" spans="1:14" ht="42" customHeight="1" thickBot="1" x14ac:dyDescent="0.3">
      <c r="A19" s="23"/>
      <c r="B19" s="9">
        <v>3221</v>
      </c>
      <c r="C19" s="56">
        <f>C20+C21+C22+C23</f>
        <v>33500</v>
      </c>
      <c r="D19" s="57"/>
      <c r="E19" s="9" t="s">
        <v>9</v>
      </c>
      <c r="F19" s="58"/>
      <c r="G19" s="59"/>
      <c r="H19" s="58"/>
      <c r="I19" s="59"/>
      <c r="J19" s="5">
        <f>J20+J21+J22+J23</f>
        <v>25125</v>
      </c>
      <c r="K19" s="56">
        <f>K20+K21+K22+K23</f>
        <v>33500</v>
      </c>
      <c r="L19" s="60"/>
      <c r="M19" s="57"/>
      <c r="N19" s="9"/>
    </row>
    <row r="20" spans="1:14" ht="16.5" thickBot="1" x14ac:dyDescent="0.3">
      <c r="A20" s="21" t="s">
        <v>111</v>
      </c>
      <c r="B20" s="3">
        <v>32211</v>
      </c>
      <c r="C20" s="65">
        <v>23500</v>
      </c>
      <c r="D20" s="66"/>
      <c r="E20" s="3" t="s">
        <v>10</v>
      </c>
      <c r="F20" s="67" t="s">
        <v>11</v>
      </c>
      <c r="G20" s="68"/>
      <c r="H20" s="67" t="s">
        <v>12</v>
      </c>
      <c r="I20" s="68"/>
      <c r="J20" s="6">
        <f t="shared" ref="J20:J39" si="0">K20-(K20*25/100)</f>
        <v>17625</v>
      </c>
      <c r="K20" s="65">
        <f t="shared" ref="K20:K39" si="1">C20</f>
        <v>23500</v>
      </c>
      <c r="L20" s="69"/>
      <c r="M20" s="66"/>
      <c r="N20" s="3" t="s">
        <v>13</v>
      </c>
    </row>
    <row r="21" spans="1:14" ht="16.5" thickBot="1" x14ac:dyDescent="0.3">
      <c r="A21" s="21" t="s">
        <v>110</v>
      </c>
      <c r="B21" s="3">
        <v>32212</v>
      </c>
      <c r="C21" s="65">
        <v>2000</v>
      </c>
      <c r="D21" s="66"/>
      <c r="E21" s="3" t="s">
        <v>14</v>
      </c>
      <c r="F21" s="67" t="s">
        <v>15</v>
      </c>
      <c r="G21" s="68"/>
      <c r="H21" s="67" t="s">
        <v>12</v>
      </c>
      <c r="I21" s="68"/>
      <c r="J21" s="6">
        <f t="shared" si="0"/>
        <v>1500</v>
      </c>
      <c r="K21" s="65">
        <f t="shared" si="1"/>
        <v>2000</v>
      </c>
      <c r="L21" s="69"/>
      <c r="M21" s="66"/>
      <c r="N21" s="3" t="s">
        <v>13</v>
      </c>
    </row>
    <row r="22" spans="1:14" ht="32.25" thickBot="1" x14ac:dyDescent="0.3">
      <c r="A22" s="22" t="s">
        <v>112</v>
      </c>
      <c r="B22" s="3">
        <v>32214</v>
      </c>
      <c r="C22" s="65">
        <v>3000</v>
      </c>
      <c r="D22" s="66"/>
      <c r="E22" s="3" t="s">
        <v>16</v>
      </c>
      <c r="F22" s="67" t="s">
        <v>17</v>
      </c>
      <c r="G22" s="68"/>
      <c r="H22" s="67" t="s">
        <v>12</v>
      </c>
      <c r="I22" s="68"/>
      <c r="J22" s="6">
        <f t="shared" si="0"/>
        <v>2250</v>
      </c>
      <c r="K22" s="65">
        <f t="shared" si="1"/>
        <v>3000</v>
      </c>
      <c r="L22" s="69"/>
      <c r="M22" s="66"/>
      <c r="N22" s="3" t="s">
        <v>13</v>
      </c>
    </row>
    <row r="23" spans="1:14" ht="48" thickBot="1" x14ac:dyDescent="0.3">
      <c r="A23" s="22" t="s">
        <v>113</v>
      </c>
      <c r="B23" s="3">
        <v>32216</v>
      </c>
      <c r="C23" s="65">
        <v>5000</v>
      </c>
      <c r="D23" s="66"/>
      <c r="E23" s="3" t="s">
        <v>18</v>
      </c>
      <c r="F23" s="67" t="s">
        <v>19</v>
      </c>
      <c r="G23" s="68"/>
      <c r="H23" s="67" t="s">
        <v>12</v>
      </c>
      <c r="I23" s="68"/>
      <c r="J23" s="6">
        <f t="shared" si="0"/>
        <v>3750</v>
      </c>
      <c r="K23" s="65">
        <f t="shared" si="1"/>
        <v>5000</v>
      </c>
      <c r="L23" s="69"/>
      <c r="M23" s="66"/>
      <c r="N23" s="3" t="s">
        <v>13</v>
      </c>
    </row>
    <row r="24" spans="1:14" ht="16.5" thickBot="1" x14ac:dyDescent="0.3">
      <c r="A24" s="23"/>
      <c r="B24" s="14">
        <v>3223</v>
      </c>
      <c r="C24" s="56">
        <f>C25+C26+C27</f>
        <v>74500</v>
      </c>
      <c r="D24" s="57"/>
      <c r="E24" s="14" t="s">
        <v>20</v>
      </c>
      <c r="F24" s="58"/>
      <c r="G24" s="59"/>
      <c r="H24" s="58"/>
      <c r="I24" s="59"/>
      <c r="J24" s="14">
        <f t="shared" si="0"/>
        <v>55875</v>
      </c>
      <c r="K24" s="56">
        <f t="shared" si="1"/>
        <v>74500</v>
      </c>
      <c r="L24" s="60"/>
      <c r="M24" s="57"/>
      <c r="N24" s="14"/>
    </row>
    <row r="25" spans="1:14" ht="16.5" thickBot="1" x14ac:dyDescent="0.3">
      <c r="A25" s="21" t="s">
        <v>114</v>
      </c>
      <c r="B25" s="10">
        <v>32231</v>
      </c>
      <c r="C25" s="65">
        <v>15000</v>
      </c>
      <c r="D25" s="66"/>
      <c r="E25" s="10" t="s">
        <v>21</v>
      </c>
      <c r="F25" s="67" t="s">
        <v>22</v>
      </c>
      <c r="G25" s="68"/>
      <c r="H25" s="67" t="s">
        <v>12</v>
      </c>
      <c r="I25" s="68"/>
      <c r="J25" s="12">
        <f t="shared" si="0"/>
        <v>11250</v>
      </c>
      <c r="K25" s="65">
        <f t="shared" si="1"/>
        <v>15000</v>
      </c>
      <c r="L25" s="72"/>
      <c r="M25" s="68"/>
      <c r="N25" s="10" t="s">
        <v>23</v>
      </c>
    </row>
    <row r="26" spans="1:14" ht="32.25" thickBot="1" x14ac:dyDescent="0.3">
      <c r="A26" s="21" t="s">
        <v>115</v>
      </c>
      <c r="B26" s="10">
        <v>32234</v>
      </c>
      <c r="C26" s="67">
        <v>500</v>
      </c>
      <c r="D26" s="68"/>
      <c r="E26" s="10" t="s">
        <v>24</v>
      </c>
      <c r="F26" s="67" t="s">
        <v>25</v>
      </c>
      <c r="G26" s="68"/>
      <c r="H26" s="67" t="s">
        <v>12</v>
      </c>
      <c r="I26" s="68"/>
      <c r="J26" s="10">
        <f t="shared" si="0"/>
        <v>375</v>
      </c>
      <c r="K26" s="67">
        <f t="shared" si="1"/>
        <v>500</v>
      </c>
      <c r="L26" s="72"/>
      <c r="M26" s="68"/>
      <c r="N26" s="10" t="s">
        <v>23</v>
      </c>
    </row>
    <row r="27" spans="1:14" ht="48" thickBot="1" x14ac:dyDescent="0.3">
      <c r="A27" s="21" t="s">
        <v>116</v>
      </c>
      <c r="B27" s="10">
        <v>32239</v>
      </c>
      <c r="C27" s="65">
        <v>59000</v>
      </c>
      <c r="D27" s="66"/>
      <c r="E27" s="10" t="s">
        <v>26</v>
      </c>
      <c r="F27" s="67" t="s">
        <v>27</v>
      </c>
      <c r="G27" s="68"/>
      <c r="H27" s="67" t="s">
        <v>28</v>
      </c>
      <c r="I27" s="68"/>
      <c r="J27" s="12">
        <f t="shared" si="0"/>
        <v>44250</v>
      </c>
      <c r="K27" s="65">
        <f t="shared" si="1"/>
        <v>59000</v>
      </c>
      <c r="L27" s="69"/>
      <c r="M27" s="66"/>
      <c r="N27" s="10" t="s">
        <v>29</v>
      </c>
    </row>
    <row r="28" spans="1:14" ht="32.25" thickBot="1" x14ac:dyDescent="0.3">
      <c r="A28" s="23"/>
      <c r="B28" s="14">
        <v>3224</v>
      </c>
      <c r="C28" s="56">
        <f>C29+C30</f>
        <v>2100</v>
      </c>
      <c r="D28" s="57"/>
      <c r="E28" s="14" t="s">
        <v>30</v>
      </c>
      <c r="F28" s="58"/>
      <c r="G28" s="59"/>
      <c r="H28" s="58"/>
      <c r="I28" s="59"/>
      <c r="J28" s="16">
        <f t="shared" si="0"/>
        <v>1575</v>
      </c>
      <c r="K28" s="56">
        <f t="shared" si="1"/>
        <v>2100</v>
      </c>
      <c r="L28" s="60"/>
      <c r="M28" s="57"/>
      <c r="N28" s="14"/>
    </row>
    <row r="29" spans="1:14" ht="48" thickBot="1" x14ac:dyDescent="0.3">
      <c r="A29" s="21" t="s">
        <v>117</v>
      </c>
      <c r="B29" s="10">
        <v>32241</v>
      </c>
      <c r="C29" s="65">
        <v>1050</v>
      </c>
      <c r="D29" s="66"/>
      <c r="E29" s="10" t="s">
        <v>31</v>
      </c>
      <c r="F29" s="67" t="s">
        <v>32</v>
      </c>
      <c r="G29" s="68"/>
      <c r="H29" s="67" t="s">
        <v>12</v>
      </c>
      <c r="I29" s="68"/>
      <c r="J29" s="12">
        <f t="shared" si="0"/>
        <v>787.5</v>
      </c>
      <c r="K29" s="65">
        <f t="shared" si="1"/>
        <v>1050</v>
      </c>
      <c r="L29" s="69"/>
      <c r="M29" s="66"/>
      <c r="N29" s="10" t="s">
        <v>33</v>
      </c>
    </row>
    <row r="30" spans="1:14" ht="48" thickBot="1" x14ac:dyDescent="0.3">
      <c r="A30" s="21" t="s">
        <v>118</v>
      </c>
      <c r="B30" s="10">
        <v>32242</v>
      </c>
      <c r="C30" s="65">
        <v>1050</v>
      </c>
      <c r="D30" s="66"/>
      <c r="E30" s="10" t="s">
        <v>34</v>
      </c>
      <c r="F30" s="67" t="s">
        <v>32</v>
      </c>
      <c r="G30" s="68"/>
      <c r="H30" s="67" t="s">
        <v>12</v>
      </c>
      <c r="I30" s="68"/>
      <c r="J30" s="12">
        <f t="shared" si="0"/>
        <v>787.5</v>
      </c>
      <c r="K30" s="65">
        <f t="shared" si="1"/>
        <v>1050</v>
      </c>
      <c r="L30" s="69"/>
      <c r="M30" s="66"/>
      <c r="N30" s="10" t="s">
        <v>35</v>
      </c>
    </row>
    <row r="31" spans="1:14" ht="32.25" thickBot="1" x14ac:dyDescent="0.3">
      <c r="A31" s="23"/>
      <c r="B31" s="24">
        <v>3225</v>
      </c>
      <c r="C31" s="56">
        <f>16518.85+1000</f>
        <v>17518.849999999999</v>
      </c>
      <c r="D31" s="57"/>
      <c r="E31" s="14" t="s">
        <v>36</v>
      </c>
      <c r="F31" s="58"/>
      <c r="G31" s="59"/>
      <c r="H31" s="58"/>
      <c r="I31" s="59"/>
      <c r="J31" s="16">
        <f t="shared" si="0"/>
        <v>13139.137499999999</v>
      </c>
      <c r="K31" s="56">
        <f t="shared" si="1"/>
        <v>17518.849999999999</v>
      </c>
      <c r="L31" s="60"/>
      <c r="M31" s="57"/>
      <c r="N31" s="14"/>
    </row>
    <row r="32" spans="1:14" ht="32.25" thickBot="1" x14ac:dyDescent="0.3">
      <c r="A32" s="21" t="s">
        <v>119</v>
      </c>
      <c r="B32" s="10">
        <v>32251</v>
      </c>
      <c r="C32" s="65">
        <v>17518.849999999999</v>
      </c>
      <c r="D32" s="66"/>
      <c r="E32" s="10" t="s">
        <v>37</v>
      </c>
      <c r="F32" s="67" t="s">
        <v>38</v>
      </c>
      <c r="G32" s="68"/>
      <c r="H32" s="67" t="s">
        <v>12</v>
      </c>
      <c r="I32" s="68"/>
      <c r="J32" s="12">
        <f t="shared" si="0"/>
        <v>13139.137499999999</v>
      </c>
      <c r="K32" s="65">
        <f t="shared" si="1"/>
        <v>17518.849999999999</v>
      </c>
      <c r="L32" s="69"/>
      <c r="M32" s="66"/>
      <c r="N32" s="10" t="s">
        <v>33</v>
      </c>
    </row>
    <row r="33" spans="1:16" ht="48" thickBot="1" x14ac:dyDescent="0.3">
      <c r="A33" s="8"/>
      <c r="B33" s="4">
        <v>3227</v>
      </c>
      <c r="C33" s="56">
        <v>0</v>
      </c>
      <c r="D33" s="57"/>
      <c r="E33" s="4" t="s">
        <v>39</v>
      </c>
      <c r="F33" s="58" t="s">
        <v>40</v>
      </c>
      <c r="G33" s="59"/>
      <c r="H33" s="58" t="s">
        <v>12</v>
      </c>
      <c r="I33" s="59"/>
      <c r="J33" s="9">
        <f t="shared" si="0"/>
        <v>0</v>
      </c>
      <c r="K33" s="56">
        <f t="shared" si="1"/>
        <v>0</v>
      </c>
      <c r="L33" s="60"/>
      <c r="M33" s="57"/>
      <c r="N33" s="4" t="s">
        <v>13</v>
      </c>
    </row>
    <row r="34" spans="1:16" s="25" customFormat="1" ht="51.75" customHeight="1" thickBot="1" x14ac:dyDescent="0.3">
      <c r="A34" s="7" t="s">
        <v>120</v>
      </c>
      <c r="B34" s="11">
        <v>3227</v>
      </c>
      <c r="C34" s="65">
        <v>0</v>
      </c>
      <c r="D34" s="66"/>
      <c r="E34" s="11" t="s">
        <v>39</v>
      </c>
      <c r="F34" s="67" t="s">
        <v>40</v>
      </c>
      <c r="G34" s="68"/>
      <c r="H34" s="67" t="s">
        <v>12</v>
      </c>
      <c r="I34" s="68"/>
      <c r="J34" s="10">
        <f t="shared" si="0"/>
        <v>0</v>
      </c>
      <c r="K34" s="65">
        <f t="shared" si="1"/>
        <v>0</v>
      </c>
      <c r="L34" s="69"/>
      <c r="M34" s="66"/>
      <c r="N34" s="11" t="s">
        <v>13</v>
      </c>
    </row>
    <row r="35" spans="1:16" ht="32.25" thickBot="1" x14ac:dyDescent="0.3">
      <c r="A35" s="23"/>
      <c r="B35" s="14">
        <v>3231</v>
      </c>
      <c r="C35" s="56">
        <f>C36+C37+C38+C39</f>
        <v>280400</v>
      </c>
      <c r="D35" s="57"/>
      <c r="E35" s="14" t="s">
        <v>41</v>
      </c>
      <c r="F35" s="58"/>
      <c r="G35" s="59"/>
      <c r="H35" s="58"/>
      <c r="I35" s="59"/>
      <c r="J35" s="16">
        <f t="shared" si="0"/>
        <v>210300</v>
      </c>
      <c r="K35" s="56">
        <f t="shared" si="1"/>
        <v>280400</v>
      </c>
      <c r="L35" s="60"/>
      <c r="M35" s="57"/>
      <c r="N35" s="14"/>
    </row>
    <row r="36" spans="1:16" ht="32.25" thickBot="1" x14ac:dyDescent="0.3">
      <c r="A36" s="21" t="s">
        <v>121</v>
      </c>
      <c r="B36" s="10">
        <v>32311</v>
      </c>
      <c r="C36" s="65">
        <v>27800</v>
      </c>
      <c r="D36" s="66"/>
      <c r="E36" s="10" t="s">
        <v>42</v>
      </c>
      <c r="F36" s="67" t="s">
        <v>43</v>
      </c>
      <c r="G36" s="68"/>
      <c r="H36" s="67" t="s">
        <v>12</v>
      </c>
      <c r="I36" s="68"/>
      <c r="J36" s="12">
        <f t="shared" si="0"/>
        <v>20850</v>
      </c>
      <c r="K36" s="65">
        <f t="shared" si="1"/>
        <v>27800</v>
      </c>
      <c r="L36" s="69"/>
      <c r="M36" s="66"/>
      <c r="N36" s="10" t="s">
        <v>23</v>
      </c>
    </row>
    <row r="37" spans="1:16" ht="16.5" thickBot="1" x14ac:dyDescent="0.3">
      <c r="A37" s="22" t="s">
        <v>124</v>
      </c>
      <c r="B37" s="10">
        <v>32313</v>
      </c>
      <c r="C37" s="65">
        <v>1600</v>
      </c>
      <c r="D37" s="66"/>
      <c r="E37" s="10" t="s">
        <v>44</v>
      </c>
      <c r="F37" s="67" t="s">
        <v>45</v>
      </c>
      <c r="G37" s="68"/>
      <c r="H37" s="67" t="s">
        <v>12</v>
      </c>
      <c r="I37" s="68"/>
      <c r="J37" s="12">
        <f t="shared" si="0"/>
        <v>1200</v>
      </c>
      <c r="K37" s="65">
        <f t="shared" si="1"/>
        <v>1600</v>
      </c>
      <c r="L37" s="69"/>
      <c r="M37" s="66"/>
      <c r="N37" s="10"/>
    </row>
    <row r="38" spans="1:16" ht="48" thickBot="1" x14ac:dyDescent="0.3">
      <c r="A38" s="22" t="s">
        <v>125</v>
      </c>
      <c r="B38" s="10">
        <v>32319</v>
      </c>
      <c r="C38" s="65">
        <v>208000</v>
      </c>
      <c r="D38" s="66"/>
      <c r="E38" s="10" t="s">
        <v>46</v>
      </c>
      <c r="F38" s="67" t="s">
        <v>47</v>
      </c>
      <c r="G38" s="68"/>
      <c r="H38" s="67" t="s">
        <v>48</v>
      </c>
      <c r="I38" s="68"/>
      <c r="J38" s="12">
        <f t="shared" si="0"/>
        <v>156000</v>
      </c>
      <c r="K38" s="65">
        <f t="shared" si="1"/>
        <v>208000</v>
      </c>
      <c r="L38" s="69"/>
      <c r="M38" s="66"/>
      <c r="N38" s="10" t="s">
        <v>29</v>
      </c>
      <c r="P38" s="31"/>
    </row>
    <row r="39" spans="1:16" ht="15.75" customHeight="1" x14ac:dyDescent="0.25">
      <c r="A39" s="53" t="s">
        <v>126</v>
      </c>
      <c r="B39" s="53">
        <v>32319</v>
      </c>
      <c r="C39" s="74">
        <v>43000</v>
      </c>
      <c r="D39" s="75"/>
      <c r="E39" s="53" t="s">
        <v>49</v>
      </c>
      <c r="F39" s="61" t="s">
        <v>47</v>
      </c>
      <c r="G39" s="62"/>
      <c r="H39" s="61" t="s">
        <v>50</v>
      </c>
      <c r="I39" s="62"/>
      <c r="J39" s="52">
        <f t="shared" si="0"/>
        <v>32250</v>
      </c>
      <c r="K39" s="82">
        <f t="shared" si="1"/>
        <v>43000</v>
      </c>
      <c r="L39" s="83"/>
      <c r="M39" s="84"/>
      <c r="N39" s="53" t="s">
        <v>23</v>
      </c>
    </row>
    <row r="40" spans="1:16" x14ac:dyDescent="0.25">
      <c r="A40" s="73"/>
      <c r="B40" s="73"/>
      <c r="C40" s="76"/>
      <c r="D40" s="77"/>
      <c r="E40" s="73"/>
      <c r="F40" s="80"/>
      <c r="G40" s="81"/>
      <c r="H40" s="80"/>
      <c r="I40" s="81"/>
      <c r="J40" s="91"/>
      <c r="K40" s="85"/>
      <c r="L40" s="86"/>
      <c r="M40" s="87"/>
      <c r="N40" s="73"/>
    </row>
    <row r="41" spans="1:16" x14ac:dyDescent="0.25">
      <c r="A41" s="73"/>
      <c r="B41" s="73"/>
      <c r="C41" s="76"/>
      <c r="D41" s="77"/>
      <c r="E41" s="73"/>
      <c r="F41" s="80"/>
      <c r="G41" s="81"/>
      <c r="H41" s="80"/>
      <c r="I41" s="81"/>
      <c r="J41" s="91"/>
      <c r="K41" s="85"/>
      <c r="L41" s="86"/>
      <c r="M41" s="87"/>
      <c r="N41" s="73"/>
    </row>
    <row r="42" spans="1:16" ht="27" customHeight="1" x14ac:dyDescent="0.25">
      <c r="A42" s="73"/>
      <c r="B42" s="73"/>
      <c r="C42" s="76"/>
      <c r="D42" s="77"/>
      <c r="E42" s="73"/>
      <c r="F42" s="80"/>
      <c r="G42" s="81"/>
      <c r="H42" s="80"/>
      <c r="I42" s="81"/>
      <c r="J42" s="91"/>
      <c r="K42" s="85"/>
      <c r="L42" s="86"/>
      <c r="M42" s="87"/>
      <c r="N42" s="73"/>
    </row>
    <row r="43" spans="1:16" ht="39" customHeight="1" x14ac:dyDescent="0.25">
      <c r="A43" s="73"/>
      <c r="B43" s="73"/>
      <c r="C43" s="76"/>
      <c r="D43" s="77"/>
      <c r="E43" s="73"/>
      <c r="F43" s="80"/>
      <c r="G43" s="81"/>
      <c r="H43" s="80"/>
      <c r="I43" s="81"/>
      <c r="J43" s="91"/>
      <c r="K43" s="85"/>
      <c r="L43" s="86"/>
      <c r="M43" s="87"/>
      <c r="N43" s="73"/>
    </row>
    <row r="44" spans="1:16" ht="5.25" customHeight="1" thickBot="1" x14ac:dyDescent="0.3">
      <c r="A44" s="55"/>
      <c r="B44" s="55"/>
      <c r="C44" s="78"/>
      <c r="D44" s="79"/>
      <c r="E44" s="55"/>
      <c r="F44" s="63"/>
      <c r="G44" s="64"/>
      <c r="H44" s="63"/>
      <c r="I44" s="64"/>
      <c r="J44" s="92"/>
      <c r="K44" s="88"/>
      <c r="L44" s="89"/>
      <c r="M44" s="90"/>
      <c r="N44" s="55"/>
    </row>
    <row r="45" spans="1:16" ht="48" thickBot="1" x14ac:dyDescent="0.3">
      <c r="A45" s="23"/>
      <c r="B45" s="14">
        <v>3232</v>
      </c>
      <c r="C45" s="56">
        <v>39886.61</v>
      </c>
      <c r="D45" s="57"/>
      <c r="E45" s="14" t="s">
        <v>51</v>
      </c>
      <c r="F45" s="58"/>
      <c r="G45" s="59"/>
      <c r="H45" s="58"/>
      <c r="I45" s="59"/>
      <c r="J45" s="16">
        <f>K45-(K45*25/100)</f>
        <v>29914.9575</v>
      </c>
      <c r="K45" s="56">
        <f>C45</f>
        <v>39886.61</v>
      </c>
      <c r="L45" s="60"/>
      <c r="M45" s="57"/>
      <c r="N45" s="14"/>
    </row>
    <row r="46" spans="1:16" ht="15.75" customHeight="1" x14ac:dyDescent="0.25">
      <c r="A46" s="53" t="s">
        <v>127</v>
      </c>
      <c r="B46" s="53">
        <v>32322</v>
      </c>
      <c r="C46" s="82">
        <v>39886.61</v>
      </c>
      <c r="D46" s="84"/>
      <c r="E46" s="53" t="s">
        <v>52</v>
      </c>
      <c r="F46" s="61" t="s">
        <v>53</v>
      </c>
      <c r="G46" s="62"/>
      <c r="H46" s="61" t="s">
        <v>12</v>
      </c>
      <c r="I46" s="62"/>
      <c r="J46" s="52">
        <f>K46-(K46*25/100)</f>
        <v>29914.9575</v>
      </c>
      <c r="K46" s="82">
        <f>C46</f>
        <v>39886.61</v>
      </c>
      <c r="L46" s="83"/>
      <c r="M46" s="84"/>
      <c r="N46" s="53" t="s">
        <v>54</v>
      </c>
    </row>
    <row r="47" spans="1:16" x14ac:dyDescent="0.25">
      <c r="A47" s="73"/>
      <c r="B47" s="73"/>
      <c r="C47" s="85"/>
      <c r="D47" s="87"/>
      <c r="E47" s="73"/>
      <c r="F47" s="80"/>
      <c r="G47" s="81"/>
      <c r="H47" s="80"/>
      <c r="I47" s="81"/>
      <c r="J47" s="91"/>
      <c r="K47" s="85"/>
      <c r="L47" s="86"/>
      <c r="M47" s="87"/>
      <c r="N47" s="73"/>
    </row>
    <row r="48" spans="1:16" x14ac:dyDescent="0.25">
      <c r="A48" s="73"/>
      <c r="B48" s="73"/>
      <c r="C48" s="85"/>
      <c r="D48" s="87"/>
      <c r="E48" s="73"/>
      <c r="F48" s="80"/>
      <c r="G48" s="81"/>
      <c r="H48" s="80"/>
      <c r="I48" s="81"/>
      <c r="J48" s="91"/>
      <c r="K48" s="85"/>
      <c r="L48" s="86"/>
      <c r="M48" s="87"/>
      <c r="N48" s="73"/>
    </row>
    <row r="49" spans="1:14" x14ac:dyDescent="0.25">
      <c r="A49" s="73"/>
      <c r="B49" s="73"/>
      <c r="C49" s="85"/>
      <c r="D49" s="87"/>
      <c r="E49" s="73"/>
      <c r="F49" s="80"/>
      <c r="G49" s="81"/>
      <c r="H49" s="80"/>
      <c r="I49" s="81"/>
      <c r="J49" s="91"/>
      <c r="K49" s="85"/>
      <c r="L49" s="86"/>
      <c r="M49" s="87"/>
      <c r="N49" s="73"/>
    </row>
    <row r="50" spans="1:14" x14ac:dyDescent="0.25">
      <c r="A50" s="73"/>
      <c r="B50" s="73"/>
      <c r="C50" s="85"/>
      <c r="D50" s="87"/>
      <c r="E50" s="73"/>
      <c r="F50" s="80"/>
      <c r="G50" s="81"/>
      <c r="H50" s="80"/>
      <c r="I50" s="81"/>
      <c r="J50" s="91"/>
      <c r="K50" s="85"/>
      <c r="L50" s="86"/>
      <c r="M50" s="87"/>
      <c r="N50" s="73"/>
    </row>
    <row r="51" spans="1:14" x14ac:dyDescent="0.25">
      <c r="A51" s="73"/>
      <c r="B51" s="73"/>
      <c r="C51" s="85"/>
      <c r="D51" s="87"/>
      <c r="E51" s="73"/>
      <c r="F51" s="80"/>
      <c r="G51" s="81"/>
      <c r="H51" s="80"/>
      <c r="I51" s="81"/>
      <c r="J51" s="91"/>
      <c r="K51" s="85"/>
      <c r="L51" s="86"/>
      <c r="M51" s="87"/>
      <c r="N51" s="73"/>
    </row>
    <row r="52" spans="1:14" x14ac:dyDescent="0.25">
      <c r="A52" s="73"/>
      <c r="B52" s="73"/>
      <c r="C52" s="85"/>
      <c r="D52" s="87"/>
      <c r="E52" s="73"/>
      <c r="F52" s="80"/>
      <c r="G52" s="81"/>
      <c r="H52" s="80"/>
      <c r="I52" s="81"/>
      <c r="J52" s="91"/>
      <c r="K52" s="85"/>
      <c r="L52" s="86"/>
      <c r="M52" s="87"/>
      <c r="N52" s="73"/>
    </row>
    <row r="53" spans="1:14" ht="15.75" thickBot="1" x14ac:dyDescent="0.3">
      <c r="A53" s="55"/>
      <c r="B53" s="55"/>
      <c r="C53" s="88"/>
      <c r="D53" s="90"/>
      <c r="E53" s="55"/>
      <c r="F53" s="63"/>
      <c r="G53" s="64"/>
      <c r="H53" s="63"/>
      <c r="I53" s="64"/>
      <c r="J53" s="92"/>
      <c r="K53" s="88"/>
      <c r="L53" s="89"/>
      <c r="M53" s="90"/>
      <c r="N53" s="55"/>
    </row>
    <row r="54" spans="1:14" ht="32.25" thickBot="1" x14ac:dyDescent="0.3">
      <c r="A54" s="23"/>
      <c r="B54" s="14">
        <v>3233</v>
      </c>
      <c r="C54" s="56">
        <v>0</v>
      </c>
      <c r="D54" s="57"/>
      <c r="E54" s="14" t="s">
        <v>55</v>
      </c>
      <c r="F54" s="58"/>
      <c r="G54" s="59"/>
      <c r="H54" s="58"/>
      <c r="I54" s="59"/>
      <c r="J54" s="16">
        <f>K54-K54*25/100</f>
        <v>0</v>
      </c>
      <c r="K54" s="56">
        <f t="shared" ref="K54:K60" si="2">C54</f>
        <v>0</v>
      </c>
      <c r="L54" s="60"/>
      <c r="M54" s="57"/>
      <c r="N54" s="14"/>
    </row>
    <row r="55" spans="1:14" ht="48" thickBot="1" x14ac:dyDescent="0.3">
      <c r="A55" s="22" t="s">
        <v>128</v>
      </c>
      <c r="B55" s="10">
        <v>32339</v>
      </c>
      <c r="C55" s="65">
        <v>0</v>
      </c>
      <c r="D55" s="66"/>
      <c r="E55" s="10" t="s">
        <v>56</v>
      </c>
      <c r="F55" s="67" t="s">
        <v>57</v>
      </c>
      <c r="G55" s="68"/>
      <c r="H55" s="67" t="s">
        <v>12</v>
      </c>
      <c r="I55" s="68"/>
      <c r="J55" s="12">
        <f>K55-K55*25/100</f>
        <v>0</v>
      </c>
      <c r="K55" s="65">
        <f t="shared" si="2"/>
        <v>0</v>
      </c>
      <c r="L55" s="69"/>
      <c r="M55" s="66"/>
      <c r="N55" s="10" t="s">
        <v>23</v>
      </c>
    </row>
    <row r="56" spans="1:14" ht="16.5" thickBot="1" x14ac:dyDescent="0.3">
      <c r="A56" s="23"/>
      <c r="B56" s="14">
        <v>3234</v>
      </c>
      <c r="C56" s="56">
        <v>15425</v>
      </c>
      <c r="D56" s="57"/>
      <c r="E56" s="14" t="s">
        <v>58</v>
      </c>
      <c r="F56" s="58"/>
      <c r="G56" s="59"/>
      <c r="H56" s="58"/>
      <c r="I56" s="59"/>
      <c r="J56" s="16">
        <f>K56-K56*25/100</f>
        <v>11568.75</v>
      </c>
      <c r="K56" s="56">
        <f t="shared" si="2"/>
        <v>15425</v>
      </c>
      <c r="L56" s="60"/>
      <c r="M56" s="57"/>
      <c r="N56" s="14"/>
    </row>
    <row r="57" spans="1:14" ht="48" thickBot="1" x14ac:dyDescent="0.3">
      <c r="A57" s="22" t="s">
        <v>129</v>
      </c>
      <c r="B57" s="10">
        <v>32341</v>
      </c>
      <c r="C57" s="65">
        <v>3900</v>
      </c>
      <c r="D57" s="66"/>
      <c r="E57" s="10" t="s">
        <v>59</v>
      </c>
      <c r="F57" s="67" t="s">
        <v>60</v>
      </c>
      <c r="G57" s="68"/>
      <c r="H57" s="67" t="s">
        <v>12</v>
      </c>
      <c r="I57" s="68"/>
      <c r="J57" s="12">
        <f>K57*25/100</f>
        <v>975</v>
      </c>
      <c r="K57" s="65">
        <f t="shared" si="2"/>
        <v>3900</v>
      </c>
      <c r="L57" s="69"/>
      <c r="M57" s="66"/>
      <c r="N57" s="10" t="s">
        <v>61</v>
      </c>
    </row>
    <row r="58" spans="1:14" ht="48" thickBot="1" x14ac:dyDescent="0.3">
      <c r="A58" s="22" t="s">
        <v>130</v>
      </c>
      <c r="B58" s="10">
        <v>32342</v>
      </c>
      <c r="C58" s="65">
        <v>6300</v>
      </c>
      <c r="D58" s="66"/>
      <c r="E58" s="10" t="s">
        <v>62</v>
      </c>
      <c r="F58" s="67" t="s">
        <v>63</v>
      </c>
      <c r="G58" s="68"/>
      <c r="H58" s="67" t="s">
        <v>12</v>
      </c>
      <c r="I58" s="68"/>
      <c r="J58" s="12">
        <f>K58-K58*25/100</f>
        <v>4725</v>
      </c>
      <c r="K58" s="65">
        <f t="shared" si="2"/>
        <v>6300</v>
      </c>
      <c r="L58" s="69"/>
      <c r="M58" s="66"/>
      <c r="N58" s="10" t="s">
        <v>61</v>
      </c>
    </row>
    <row r="59" spans="1:14" ht="32.25" thickBot="1" x14ac:dyDescent="0.3">
      <c r="A59" s="22" t="s">
        <v>131</v>
      </c>
      <c r="B59" s="10">
        <v>32343</v>
      </c>
      <c r="C59" s="65">
        <v>3000</v>
      </c>
      <c r="D59" s="66"/>
      <c r="E59" s="10" t="s">
        <v>64</v>
      </c>
      <c r="F59" s="67" t="s">
        <v>65</v>
      </c>
      <c r="G59" s="68"/>
      <c r="H59" s="67" t="s">
        <v>12</v>
      </c>
      <c r="I59" s="68"/>
      <c r="J59" s="12">
        <f>K59-K59*25/100</f>
        <v>2250</v>
      </c>
      <c r="K59" s="65">
        <f t="shared" si="2"/>
        <v>3000</v>
      </c>
      <c r="L59" s="69"/>
      <c r="M59" s="66"/>
      <c r="N59" s="10" t="s">
        <v>23</v>
      </c>
    </row>
    <row r="60" spans="1:14" ht="32.25" thickBot="1" x14ac:dyDescent="0.3">
      <c r="A60" s="22" t="s">
        <v>132</v>
      </c>
      <c r="B60" s="10">
        <v>32344</v>
      </c>
      <c r="C60" s="65">
        <v>2225</v>
      </c>
      <c r="D60" s="66"/>
      <c r="E60" s="10" t="s">
        <v>66</v>
      </c>
      <c r="F60" s="67" t="s">
        <v>67</v>
      </c>
      <c r="G60" s="68"/>
      <c r="H60" s="67" t="s">
        <v>12</v>
      </c>
      <c r="I60" s="68"/>
      <c r="J60" s="12">
        <f>K60-K60*25/100</f>
        <v>1668.75</v>
      </c>
      <c r="K60" s="65">
        <f t="shared" si="2"/>
        <v>2225</v>
      </c>
      <c r="L60" s="69"/>
      <c r="M60" s="66"/>
      <c r="N60" s="10" t="s">
        <v>13</v>
      </c>
    </row>
    <row r="61" spans="1:14" ht="31.5" x14ac:dyDescent="0.25">
      <c r="A61" s="28"/>
      <c r="B61" s="13">
        <v>3236</v>
      </c>
      <c r="C61" s="98">
        <f>C62</f>
        <v>3000</v>
      </c>
      <c r="D61" s="99"/>
      <c r="E61" s="13" t="s">
        <v>68</v>
      </c>
      <c r="F61" s="100"/>
      <c r="G61" s="101"/>
      <c r="H61" s="100"/>
      <c r="I61" s="101"/>
      <c r="J61" s="15">
        <f>J62</f>
        <v>2250</v>
      </c>
      <c r="K61" s="98">
        <f>K62</f>
        <v>3000</v>
      </c>
      <c r="L61" s="102"/>
      <c r="M61" s="99"/>
      <c r="N61" s="13"/>
    </row>
    <row r="62" spans="1:14" ht="63" customHeight="1" thickBot="1" x14ac:dyDescent="0.3">
      <c r="A62" s="29" t="s">
        <v>133</v>
      </c>
      <c r="B62" s="29">
        <v>32361</v>
      </c>
      <c r="C62" s="103">
        <v>3000</v>
      </c>
      <c r="D62" s="105"/>
      <c r="E62" s="29" t="s">
        <v>69</v>
      </c>
      <c r="F62" s="106" t="s">
        <v>70</v>
      </c>
      <c r="G62" s="107"/>
      <c r="H62" s="106" t="s">
        <v>12</v>
      </c>
      <c r="I62" s="107"/>
      <c r="J62" s="30">
        <f t="shared" ref="J62:J70" si="3">K62-K62*25/100</f>
        <v>2250</v>
      </c>
      <c r="K62" s="103">
        <f t="shared" ref="K62:K70" si="4">C62</f>
        <v>3000</v>
      </c>
      <c r="L62" s="104"/>
      <c r="M62" s="105"/>
      <c r="N62" s="29" t="s">
        <v>13</v>
      </c>
    </row>
    <row r="63" spans="1:14" ht="32.25" thickBot="1" x14ac:dyDescent="0.3">
      <c r="A63" s="23"/>
      <c r="B63" s="14">
        <v>3237</v>
      </c>
      <c r="C63" s="93">
        <v>12000</v>
      </c>
      <c r="D63" s="94"/>
      <c r="E63" s="14" t="s">
        <v>71</v>
      </c>
      <c r="F63" s="95"/>
      <c r="G63" s="96"/>
      <c r="H63" s="95"/>
      <c r="I63" s="96"/>
      <c r="J63" s="16">
        <f t="shared" si="3"/>
        <v>9000</v>
      </c>
      <c r="K63" s="93">
        <f t="shared" si="4"/>
        <v>12000</v>
      </c>
      <c r="L63" s="97"/>
      <c r="M63" s="94"/>
      <c r="N63" s="14"/>
    </row>
    <row r="64" spans="1:14" ht="32.25" thickBot="1" x14ac:dyDescent="0.3">
      <c r="A64" s="22" t="s">
        <v>134</v>
      </c>
      <c r="B64" s="10">
        <v>32373</v>
      </c>
      <c r="C64" s="65">
        <v>12000</v>
      </c>
      <c r="D64" s="66"/>
      <c r="E64" s="10" t="s">
        <v>72</v>
      </c>
      <c r="F64" s="67" t="s">
        <v>73</v>
      </c>
      <c r="G64" s="68"/>
      <c r="H64" s="67" t="s">
        <v>12</v>
      </c>
      <c r="I64" s="68"/>
      <c r="J64" s="12">
        <f t="shared" si="3"/>
        <v>9000</v>
      </c>
      <c r="K64" s="65">
        <f t="shared" si="4"/>
        <v>12000</v>
      </c>
      <c r="L64" s="69"/>
      <c r="M64" s="66"/>
      <c r="N64" s="10" t="s">
        <v>13</v>
      </c>
    </row>
    <row r="65" spans="1:17" ht="16.5" thickBot="1" x14ac:dyDescent="0.3">
      <c r="A65" s="23"/>
      <c r="B65" s="14">
        <v>3238</v>
      </c>
      <c r="C65" s="56">
        <v>13000</v>
      </c>
      <c r="D65" s="57"/>
      <c r="E65" s="14" t="s">
        <v>74</v>
      </c>
      <c r="F65" s="58"/>
      <c r="G65" s="59"/>
      <c r="H65" s="58"/>
      <c r="I65" s="59"/>
      <c r="J65" s="16">
        <f t="shared" si="3"/>
        <v>9750</v>
      </c>
      <c r="K65" s="56">
        <f t="shared" si="4"/>
        <v>13000</v>
      </c>
      <c r="L65" s="60"/>
      <c r="M65" s="57"/>
      <c r="N65" s="14"/>
    </row>
    <row r="66" spans="1:17" ht="32.25" thickBot="1" x14ac:dyDescent="0.3">
      <c r="A66" s="22" t="s">
        <v>135</v>
      </c>
      <c r="B66" s="10">
        <v>32381</v>
      </c>
      <c r="C66" s="65">
        <v>3000</v>
      </c>
      <c r="D66" s="66"/>
      <c r="E66" s="10" t="s">
        <v>75</v>
      </c>
      <c r="F66" s="67" t="s">
        <v>76</v>
      </c>
      <c r="G66" s="68"/>
      <c r="H66" s="67" t="s">
        <v>12</v>
      </c>
      <c r="I66" s="68"/>
      <c r="J66" s="12">
        <f t="shared" si="3"/>
        <v>2250</v>
      </c>
      <c r="K66" s="65">
        <f t="shared" si="4"/>
        <v>3000</v>
      </c>
      <c r="L66" s="69"/>
      <c r="M66" s="66"/>
      <c r="N66" s="10" t="s">
        <v>23</v>
      </c>
    </row>
    <row r="67" spans="1:17" ht="32.25" thickBot="1" x14ac:dyDescent="0.3">
      <c r="A67" s="22" t="s">
        <v>136</v>
      </c>
      <c r="B67" s="10">
        <v>32389</v>
      </c>
      <c r="C67" s="65">
        <v>10000</v>
      </c>
      <c r="D67" s="66"/>
      <c r="E67" s="10" t="s">
        <v>77</v>
      </c>
      <c r="F67" s="67" t="s">
        <v>76</v>
      </c>
      <c r="G67" s="68"/>
      <c r="H67" s="67" t="s">
        <v>12</v>
      </c>
      <c r="I67" s="68"/>
      <c r="J67" s="12">
        <f t="shared" si="3"/>
        <v>7500</v>
      </c>
      <c r="K67" s="65">
        <f t="shared" si="4"/>
        <v>10000</v>
      </c>
      <c r="L67" s="69"/>
      <c r="M67" s="66"/>
      <c r="N67" s="10" t="s">
        <v>13</v>
      </c>
    </row>
    <row r="68" spans="1:17" ht="16.5" thickBot="1" x14ac:dyDescent="0.3">
      <c r="A68" s="23"/>
      <c r="B68" s="14">
        <v>3239</v>
      </c>
      <c r="C68" s="56">
        <v>16575</v>
      </c>
      <c r="D68" s="57"/>
      <c r="E68" s="14" t="s">
        <v>78</v>
      </c>
      <c r="F68" s="58"/>
      <c r="G68" s="59"/>
      <c r="H68" s="58"/>
      <c r="I68" s="59"/>
      <c r="J68" s="16">
        <f t="shared" si="3"/>
        <v>12431.25</v>
      </c>
      <c r="K68" s="56">
        <f t="shared" si="4"/>
        <v>16575</v>
      </c>
      <c r="L68" s="60"/>
      <c r="M68" s="57"/>
      <c r="N68" s="14"/>
    </row>
    <row r="69" spans="1:17" ht="16.5" thickBot="1" x14ac:dyDescent="0.3">
      <c r="A69" s="33" t="s">
        <v>137</v>
      </c>
      <c r="B69" s="27">
        <v>32399</v>
      </c>
      <c r="C69" s="82">
        <v>16575</v>
      </c>
      <c r="D69" s="84"/>
      <c r="E69" s="27" t="s">
        <v>78</v>
      </c>
      <c r="F69" s="61" t="s">
        <v>79</v>
      </c>
      <c r="G69" s="62"/>
      <c r="H69" s="61" t="s">
        <v>12</v>
      </c>
      <c r="I69" s="62"/>
      <c r="J69" s="26">
        <f t="shared" si="3"/>
        <v>12431.25</v>
      </c>
      <c r="K69" s="82">
        <f t="shared" si="4"/>
        <v>16575</v>
      </c>
      <c r="L69" s="83"/>
      <c r="M69" s="84"/>
      <c r="N69" s="27" t="s">
        <v>13</v>
      </c>
    </row>
    <row r="70" spans="1:17" ht="16.5" customHeight="1" thickBot="1" x14ac:dyDescent="0.3">
      <c r="A70" s="49" t="s">
        <v>138</v>
      </c>
      <c r="B70" s="49">
        <v>3292</v>
      </c>
      <c r="C70" s="48">
        <v>2681.54</v>
      </c>
      <c r="D70" s="48"/>
      <c r="E70" s="49" t="s">
        <v>80</v>
      </c>
      <c r="F70" s="49" t="s">
        <v>81</v>
      </c>
      <c r="G70" s="49"/>
      <c r="H70" s="49" t="s">
        <v>12</v>
      </c>
      <c r="I70" s="49"/>
      <c r="J70" s="48">
        <f t="shared" si="3"/>
        <v>2011.155</v>
      </c>
      <c r="K70" s="48">
        <f t="shared" si="4"/>
        <v>2681.54</v>
      </c>
      <c r="L70" s="48"/>
      <c r="M70" s="48"/>
      <c r="N70" s="49" t="s">
        <v>23</v>
      </c>
      <c r="Q70" s="32"/>
    </row>
    <row r="71" spans="1:17" ht="15.75" thickBot="1" x14ac:dyDescent="0.3">
      <c r="A71" s="49"/>
      <c r="B71" s="49"/>
      <c r="C71" s="48"/>
      <c r="D71" s="48"/>
      <c r="E71" s="49"/>
      <c r="F71" s="49"/>
      <c r="G71" s="49"/>
      <c r="H71" s="49"/>
      <c r="I71" s="49"/>
      <c r="J71" s="48"/>
      <c r="K71" s="48"/>
      <c r="L71" s="48"/>
      <c r="M71" s="48"/>
      <c r="N71" s="49"/>
    </row>
    <row r="72" spans="1:17" ht="16.5" thickBot="1" x14ac:dyDescent="0.3">
      <c r="A72" s="34" t="s">
        <v>139</v>
      </c>
      <c r="B72" s="34">
        <v>3293</v>
      </c>
      <c r="C72" s="48">
        <v>4100</v>
      </c>
      <c r="D72" s="48"/>
      <c r="E72" s="34" t="s">
        <v>82</v>
      </c>
      <c r="F72" s="49" t="s">
        <v>83</v>
      </c>
      <c r="G72" s="49"/>
      <c r="H72" s="49" t="s">
        <v>12</v>
      </c>
      <c r="I72" s="49"/>
      <c r="J72" s="35">
        <f t="shared" ref="J72:J80" si="5">K72-K72*25/100</f>
        <v>3075</v>
      </c>
      <c r="K72" s="48">
        <f t="shared" ref="K72:K80" si="6">C72</f>
        <v>4100</v>
      </c>
      <c r="L72" s="48"/>
      <c r="M72" s="48"/>
      <c r="N72" s="34" t="s">
        <v>13</v>
      </c>
    </row>
    <row r="73" spans="1:17" ht="48" customHeight="1" thickBot="1" x14ac:dyDescent="0.3">
      <c r="A73" s="36" t="s">
        <v>140</v>
      </c>
      <c r="B73" s="36">
        <v>3294</v>
      </c>
      <c r="C73" s="48">
        <v>1150</v>
      </c>
      <c r="D73" s="48"/>
      <c r="E73" s="36" t="s">
        <v>84</v>
      </c>
      <c r="F73" s="49" t="s">
        <v>85</v>
      </c>
      <c r="G73" s="49"/>
      <c r="H73" s="49" t="s">
        <v>12</v>
      </c>
      <c r="I73" s="49"/>
      <c r="J73" s="36">
        <f t="shared" si="5"/>
        <v>862.5</v>
      </c>
      <c r="K73" s="48">
        <f t="shared" si="6"/>
        <v>1150</v>
      </c>
      <c r="L73" s="48"/>
      <c r="M73" s="48"/>
      <c r="N73" s="36" t="s">
        <v>13</v>
      </c>
    </row>
    <row r="74" spans="1:17" ht="48" customHeight="1" thickBot="1" x14ac:dyDescent="0.3">
      <c r="A74" s="36" t="s">
        <v>141</v>
      </c>
      <c r="B74" s="36">
        <v>3295</v>
      </c>
      <c r="C74" s="48">
        <v>1500</v>
      </c>
      <c r="D74" s="48"/>
      <c r="E74" s="36" t="s">
        <v>86</v>
      </c>
      <c r="F74" s="49" t="s">
        <v>87</v>
      </c>
      <c r="G74" s="49"/>
      <c r="H74" s="49" t="s">
        <v>12</v>
      </c>
      <c r="I74" s="49"/>
      <c r="J74" s="37">
        <f t="shared" si="5"/>
        <v>1125</v>
      </c>
      <c r="K74" s="48">
        <f t="shared" si="6"/>
        <v>1500</v>
      </c>
      <c r="L74" s="48"/>
      <c r="M74" s="48"/>
      <c r="N74" s="36" t="s">
        <v>101</v>
      </c>
    </row>
    <row r="75" spans="1:17" ht="48" customHeight="1" thickBot="1" x14ac:dyDescent="0.3">
      <c r="A75" s="36" t="s">
        <v>142</v>
      </c>
      <c r="B75" s="36">
        <v>3299</v>
      </c>
      <c r="C75" s="48">
        <v>24302</v>
      </c>
      <c r="D75" s="48"/>
      <c r="E75" s="36" t="s">
        <v>88</v>
      </c>
      <c r="F75" s="49" t="s">
        <v>89</v>
      </c>
      <c r="G75" s="49"/>
      <c r="H75" s="49" t="s">
        <v>12</v>
      </c>
      <c r="I75" s="49"/>
      <c r="J75" s="37">
        <f t="shared" si="5"/>
        <v>18226.5</v>
      </c>
      <c r="K75" s="48">
        <f t="shared" si="6"/>
        <v>24302</v>
      </c>
      <c r="L75" s="48"/>
      <c r="M75" s="48"/>
      <c r="N75" s="36" t="s">
        <v>13</v>
      </c>
    </row>
    <row r="76" spans="1:17" ht="16.5" customHeight="1" thickBot="1" x14ac:dyDescent="0.3">
      <c r="A76" s="34"/>
      <c r="B76" s="34">
        <v>3431</v>
      </c>
      <c r="C76" s="48">
        <v>1000</v>
      </c>
      <c r="D76" s="48"/>
      <c r="E76" s="34" t="s">
        <v>102</v>
      </c>
      <c r="F76" s="49"/>
      <c r="G76" s="49"/>
      <c r="H76" s="49"/>
      <c r="I76" s="49"/>
      <c r="J76" s="34">
        <f t="shared" si="5"/>
        <v>750</v>
      </c>
      <c r="K76" s="48">
        <f t="shared" si="6"/>
        <v>1000</v>
      </c>
      <c r="L76" s="48"/>
      <c r="M76" s="48"/>
      <c r="N76" s="34"/>
    </row>
    <row r="77" spans="1:17" ht="48" customHeight="1" thickBot="1" x14ac:dyDescent="0.3">
      <c r="A77" s="38" t="s">
        <v>143</v>
      </c>
      <c r="B77" s="38">
        <v>34311</v>
      </c>
      <c r="C77" s="54">
        <v>800</v>
      </c>
      <c r="D77" s="54"/>
      <c r="E77" s="38" t="s">
        <v>105</v>
      </c>
      <c r="F77" s="51" t="s">
        <v>90</v>
      </c>
      <c r="G77" s="51"/>
      <c r="H77" s="51" t="s">
        <v>12</v>
      </c>
      <c r="I77" s="51"/>
      <c r="J77" s="38">
        <f t="shared" si="5"/>
        <v>600</v>
      </c>
      <c r="K77" s="50">
        <f t="shared" si="6"/>
        <v>800</v>
      </c>
      <c r="L77" s="50"/>
      <c r="M77" s="50"/>
      <c r="N77" s="38" t="s">
        <v>23</v>
      </c>
    </row>
    <row r="78" spans="1:17" ht="40.5" customHeight="1" thickBot="1" x14ac:dyDescent="0.3">
      <c r="A78" s="34"/>
      <c r="B78" s="34">
        <v>4221</v>
      </c>
      <c r="C78" s="48">
        <v>44600</v>
      </c>
      <c r="D78" s="48"/>
      <c r="E78" s="34" t="s">
        <v>103</v>
      </c>
      <c r="F78" s="49"/>
      <c r="G78" s="49"/>
      <c r="H78" s="48"/>
      <c r="I78" s="48"/>
      <c r="J78" s="35">
        <f t="shared" si="5"/>
        <v>33450</v>
      </c>
      <c r="K78" s="48">
        <f t="shared" si="6"/>
        <v>44600</v>
      </c>
      <c r="L78" s="48"/>
      <c r="M78" s="48"/>
      <c r="N78" s="34"/>
    </row>
    <row r="79" spans="1:17" ht="48" customHeight="1" thickBot="1" x14ac:dyDescent="0.3">
      <c r="A79" s="41" t="s">
        <v>144</v>
      </c>
      <c r="B79" s="41">
        <v>42211</v>
      </c>
      <c r="C79" s="50">
        <v>30000</v>
      </c>
      <c r="D79" s="50"/>
      <c r="E79" s="41" t="s">
        <v>91</v>
      </c>
      <c r="F79" s="51" t="s">
        <v>92</v>
      </c>
      <c r="G79" s="51"/>
      <c r="H79" s="51" t="s">
        <v>12</v>
      </c>
      <c r="I79" s="51"/>
      <c r="J79" s="42">
        <f t="shared" si="5"/>
        <v>22500</v>
      </c>
      <c r="K79" s="50">
        <f t="shared" si="6"/>
        <v>30000</v>
      </c>
      <c r="L79" s="50"/>
      <c r="M79" s="50"/>
      <c r="N79" s="41" t="s">
        <v>104</v>
      </c>
      <c r="P79" s="32"/>
    </row>
    <row r="80" spans="1:17" ht="48" customHeight="1" thickBot="1" x14ac:dyDescent="0.3">
      <c r="A80" s="41" t="s">
        <v>145</v>
      </c>
      <c r="B80" s="41">
        <v>42212</v>
      </c>
      <c r="C80" s="50">
        <v>14600</v>
      </c>
      <c r="D80" s="50"/>
      <c r="E80" s="41" t="s">
        <v>93</v>
      </c>
      <c r="F80" s="51" t="s">
        <v>94</v>
      </c>
      <c r="G80" s="51"/>
      <c r="H80" s="51" t="s">
        <v>12</v>
      </c>
      <c r="I80" s="51"/>
      <c r="J80" s="42">
        <f t="shared" si="5"/>
        <v>10950</v>
      </c>
      <c r="K80" s="50">
        <f t="shared" si="6"/>
        <v>14600</v>
      </c>
      <c r="L80" s="50"/>
      <c r="M80" s="50"/>
      <c r="N80" s="41" t="s">
        <v>13</v>
      </c>
    </row>
    <row r="81" spans="1:14" ht="48" customHeight="1" thickBot="1" x14ac:dyDescent="0.3">
      <c r="A81" s="41"/>
      <c r="B81" s="39">
        <v>4212</v>
      </c>
      <c r="C81" s="119" t="s">
        <v>146</v>
      </c>
      <c r="D81" s="119"/>
      <c r="E81" s="39" t="s">
        <v>147</v>
      </c>
      <c r="F81" s="49"/>
      <c r="G81" s="49"/>
      <c r="H81" s="49" t="s">
        <v>148</v>
      </c>
      <c r="I81" s="49"/>
      <c r="J81" s="40">
        <v>1200000</v>
      </c>
      <c r="K81" s="48">
        <v>1500000</v>
      </c>
      <c r="L81" s="48"/>
      <c r="M81" s="48"/>
      <c r="N81" s="39" t="s">
        <v>23</v>
      </c>
    </row>
    <row r="82" spans="1:14" ht="48" customHeight="1" thickBot="1" x14ac:dyDescent="0.3">
      <c r="A82" s="41" t="s">
        <v>149</v>
      </c>
      <c r="B82" s="41">
        <v>42126</v>
      </c>
      <c r="C82" s="50">
        <v>1500000</v>
      </c>
      <c r="D82" s="50"/>
      <c r="E82" s="41" t="s">
        <v>147</v>
      </c>
      <c r="F82" s="51" t="s">
        <v>154</v>
      </c>
      <c r="G82" s="51"/>
      <c r="H82" s="51" t="s">
        <v>148</v>
      </c>
      <c r="I82" s="51"/>
      <c r="J82" s="42">
        <v>1200000</v>
      </c>
      <c r="K82" s="50">
        <v>1500000</v>
      </c>
      <c r="L82" s="50"/>
      <c r="M82" s="50"/>
      <c r="N82" s="41" t="s">
        <v>23</v>
      </c>
    </row>
    <row r="83" spans="1:14" ht="32.25" customHeight="1" thickBot="1" x14ac:dyDescent="0.3">
      <c r="A83" s="110" t="s">
        <v>95</v>
      </c>
      <c r="B83" s="111"/>
      <c r="C83" s="112">
        <f>C19+C24+C28+C31+C33+C35+C45+C54+C56+C61+C63+C65+C68+C70+C72+C73+C74+C75+C76+C78</f>
        <v>587239</v>
      </c>
      <c r="D83" s="113"/>
      <c r="E83" s="114"/>
      <c r="F83" s="115"/>
      <c r="G83" s="115"/>
      <c r="H83" s="115"/>
      <c r="I83" s="116"/>
      <c r="J83" s="117">
        <f>J19+J24+J28+J31+J33+J35+J45+J56+J61+J63+J65+J68+J70+J72+J73+J74+J75+J76+J78+J81</f>
        <v>1640429.25</v>
      </c>
      <c r="K83" s="112">
        <f>K19+K24+K28+K31+K33+K35+K45+K56+K54+K61+K63+K65+K68+K70+K72+K73+K74+K75+K76+K78+K81</f>
        <v>2087239</v>
      </c>
      <c r="L83" s="113"/>
      <c r="M83" s="113"/>
      <c r="N83" s="118"/>
    </row>
    <row r="84" spans="1:14" ht="15.75" thickTop="1" x14ac:dyDescent="0.25">
      <c r="J84" s="109"/>
    </row>
    <row r="87" spans="1:14" ht="15.75" x14ac:dyDescent="0.25">
      <c r="B87" s="44" t="s">
        <v>108</v>
      </c>
      <c r="C87" s="44"/>
      <c r="D87" s="44"/>
      <c r="J87" s="44" t="s">
        <v>106</v>
      </c>
      <c r="K87" s="44"/>
      <c r="L87" s="44"/>
    </row>
    <row r="88" spans="1:14" x14ac:dyDescent="0.25">
      <c r="B88" s="45"/>
      <c r="C88" s="45"/>
      <c r="D88" s="45"/>
      <c r="J88" s="45"/>
      <c r="K88" s="45"/>
      <c r="L88" s="45"/>
    </row>
    <row r="89" spans="1:14" ht="15.75" x14ac:dyDescent="0.25">
      <c r="B89" s="46" t="s">
        <v>150</v>
      </c>
      <c r="C89" s="46"/>
      <c r="D89" s="46"/>
      <c r="J89" s="46" t="s">
        <v>107</v>
      </c>
      <c r="K89" s="47"/>
      <c r="L89" s="47"/>
    </row>
  </sheetData>
  <mergeCells count="240">
    <mergeCell ref="K82:M82"/>
    <mergeCell ref="K81:M81"/>
    <mergeCell ref="H82:I82"/>
    <mergeCell ref="H81:I81"/>
    <mergeCell ref="F82:G82"/>
    <mergeCell ref="F81:G81"/>
    <mergeCell ref="C82:D82"/>
    <mergeCell ref="C81:D81"/>
    <mergeCell ref="K72:M72"/>
    <mergeCell ref="A70:A71"/>
    <mergeCell ref="B70:B71"/>
    <mergeCell ref="C70:D71"/>
    <mergeCell ref="E70:E71"/>
    <mergeCell ref="K66:M66"/>
    <mergeCell ref="C67:D67"/>
    <mergeCell ref="F67:G67"/>
    <mergeCell ref="H67:I67"/>
    <mergeCell ref="K67:M67"/>
    <mergeCell ref="A11:N12"/>
    <mergeCell ref="D14:L15"/>
    <mergeCell ref="E83:I83"/>
    <mergeCell ref="F73:G73"/>
    <mergeCell ref="C73:D73"/>
    <mergeCell ref="H73:I73"/>
    <mergeCell ref="K73:M73"/>
    <mergeCell ref="C74:D74"/>
    <mergeCell ref="F74:G74"/>
    <mergeCell ref="H74:I74"/>
    <mergeCell ref="K74:M74"/>
    <mergeCell ref="C75:D75"/>
    <mergeCell ref="F75:G75"/>
    <mergeCell ref="J70:J71"/>
    <mergeCell ref="K70:M71"/>
    <mergeCell ref="N70:N71"/>
    <mergeCell ref="C72:D72"/>
    <mergeCell ref="F72:G72"/>
    <mergeCell ref="H72:I72"/>
    <mergeCell ref="C64:D64"/>
    <mergeCell ref="F64:G64"/>
    <mergeCell ref="H64:I64"/>
    <mergeCell ref="K64:M64"/>
    <mergeCell ref="C62:D62"/>
    <mergeCell ref="F62:G62"/>
    <mergeCell ref="H62:I62"/>
    <mergeCell ref="F70:G71"/>
    <mergeCell ref="H70:I71"/>
    <mergeCell ref="C65:D65"/>
    <mergeCell ref="F65:G65"/>
    <mergeCell ref="H65:I65"/>
    <mergeCell ref="K65:M65"/>
    <mergeCell ref="C68:D68"/>
    <mergeCell ref="F68:G68"/>
    <mergeCell ref="H68:I68"/>
    <mergeCell ref="K68:M68"/>
    <mergeCell ref="C69:D69"/>
    <mergeCell ref="F69:G69"/>
    <mergeCell ref="H69:I69"/>
    <mergeCell ref="K69:M69"/>
    <mergeCell ref="C66:D66"/>
    <mergeCell ref="F66:G66"/>
    <mergeCell ref="H66:I66"/>
    <mergeCell ref="C59:D59"/>
    <mergeCell ref="F59:G59"/>
    <mergeCell ref="H59:I59"/>
    <mergeCell ref="C63:D63"/>
    <mergeCell ref="F63:G63"/>
    <mergeCell ref="H63:I63"/>
    <mergeCell ref="K59:M59"/>
    <mergeCell ref="C60:D60"/>
    <mergeCell ref="F60:G60"/>
    <mergeCell ref="H60:I60"/>
    <mergeCell ref="K60:M60"/>
    <mergeCell ref="K63:M63"/>
    <mergeCell ref="C61:D61"/>
    <mergeCell ref="F61:G61"/>
    <mergeCell ref="H61:I61"/>
    <mergeCell ref="K61:M61"/>
    <mergeCell ref="K62:M62"/>
    <mergeCell ref="C57:D57"/>
    <mergeCell ref="F57:G57"/>
    <mergeCell ref="H57:I57"/>
    <mergeCell ref="K57:M57"/>
    <mergeCell ref="C58:D58"/>
    <mergeCell ref="F58:G58"/>
    <mergeCell ref="H58:I58"/>
    <mergeCell ref="K58:M58"/>
    <mergeCell ref="C55:D55"/>
    <mergeCell ref="F55:G55"/>
    <mergeCell ref="H55:I55"/>
    <mergeCell ref="K55:M55"/>
    <mergeCell ref="C56:D56"/>
    <mergeCell ref="F56:G56"/>
    <mergeCell ref="H56:I56"/>
    <mergeCell ref="K56:M56"/>
    <mergeCell ref="K46:M53"/>
    <mergeCell ref="N46:N53"/>
    <mergeCell ref="C54:D54"/>
    <mergeCell ref="F54:G54"/>
    <mergeCell ref="H54:I54"/>
    <mergeCell ref="K54:M54"/>
    <mergeCell ref="A46:A53"/>
    <mergeCell ref="B46:B53"/>
    <mergeCell ref="C46:D53"/>
    <mergeCell ref="E46:E53"/>
    <mergeCell ref="F46:G53"/>
    <mergeCell ref="H46:I53"/>
    <mergeCell ref="J46:J53"/>
    <mergeCell ref="K39:M44"/>
    <mergeCell ref="N39:N44"/>
    <mergeCell ref="C45:D45"/>
    <mergeCell ref="F45:G45"/>
    <mergeCell ref="H45:I45"/>
    <mergeCell ref="K45:M45"/>
    <mergeCell ref="C38:D38"/>
    <mergeCell ref="F38:G38"/>
    <mergeCell ref="H38:I38"/>
    <mergeCell ref="K38:M38"/>
    <mergeCell ref="J39:J44"/>
    <mergeCell ref="A39:A44"/>
    <mergeCell ref="B39:B44"/>
    <mergeCell ref="C39:D44"/>
    <mergeCell ref="E39:E44"/>
    <mergeCell ref="F39:G44"/>
    <mergeCell ref="H39:I44"/>
    <mergeCell ref="C36:D36"/>
    <mergeCell ref="F36:G36"/>
    <mergeCell ref="H36:I36"/>
    <mergeCell ref="K36:M36"/>
    <mergeCell ref="C37:D37"/>
    <mergeCell ref="F37:G37"/>
    <mergeCell ref="H37:I37"/>
    <mergeCell ref="K37:M37"/>
    <mergeCell ref="C33:D33"/>
    <mergeCell ref="F33:G33"/>
    <mergeCell ref="H33:I33"/>
    <mergeCell ref="K33:M33"/>
    <mergeCell ref="C35:D35"/>
    <mergeCell ref="F35:G35"/>
    <mergeCell ref="H35:I35"/>
    <mergeCell ref="K35:M35"/>
    <mergeCell ref="C34:D34"/>
    <mergeCell ref="F34:G34"/>
    <mergeCell ref="H34:I34"/>
    <mergeCell ref="K34:M34"/>
    <mergeCell ref="C32:D32"/>
    <mergeCell ref="F32:G32"/>
    <mergeCell ref="H32:I32"/>
    <mergeCell ref="K32:M32"/>
    <mergeCell ref="C30:D30"/>
    <mergeCell ref="F30:G30"/>
    <mergeCell ref="H30:I30"/>
    <mergeCell ref="K30:M30"/>
    <mergeCell ref="C31:D31"/>
    <mergeCell ref="F31:G31"/>
    <mergeCell ref="H31:I31"/>
    <mergeCell ref="K31:M31"/>
    <mergeCell ref="C28:D28"/>
    <mergeCell ref="F28:G28"/>
    <mergeCell ref="H28:I28"/>
    <mergeCell ref="K28:M28"/>
    <mergeCell ref="C29:D29"/>
    <mergeCell ref="F29:G29"/>
    <mergeCell ref="H29:I29"/>
    <mergeCell ref="K29:M29"/>
    <mergeCell ref="C26:D26"/>
    <mergeCell ref="F26:G26"/>
    <mergeCell ref="H26:I26"/>
    <mergeCell ref="K26:M26"/>
    <mergeCell ref="C27:D27"/>
    <mergeCell ref="F27:G27"/>
    <mergeCell ref="H27:I27"/>
    <mergeCell ref="K27:M27"/>
    <mergeCell ref="C24:D24"/>
    <mergeCell ref="F24:G24"/>
    <mergeCell ref="H24:I24"/>
    <mergeCell ref="K24:M24"/>
    <mergeCell ref="C25:D25"/>
    <mergeCell ref="F25:G25"/>
    <mergeCell ref="H25:I25"/>
    <mergeCell ref="K25:M25"/>
    <mergeCell ref="C22:D22"/>
    <mergeCell ref="F22:G22"/>
    <mergeCell ref="H22:I22"/>
    <mergeCell ref="K22:M22"/>
    <mergeCell ref="C23:D23"/>
    <mergeCell ref="F23:G23"/>
    <mergeCell ref="H23:I23"/>
    <mergeCell ref="K23:M23"/>
    <mergeCell ref="C20:D20"/>
    <mergeCell ref="F20:G20"/>
    <mergeCell ref="H20:I20"/>
    <mergeCell ref="K20:M20"/>
    <mergeCell ref="C21:D21"/>
    <mergeCell ref="F21:G21"/>
    <mergeCell ref="H21:I21"/>
    <mergeCell ref="K21:M21"/>
    <mergeCell ref="K17:M17"/>
    <mergeCell ref="K18:M18"/>
    <mergeCell ref="N17:N18"/>
    <mergeCell ref="C19:D19"/>
    <mergeCell ref="F19:G19"/>
    <mergeCell ref="H19:I19"/>
    <mergeCell ref="K19:M19"/>
    <mergeCell ref="A17:A18"/>
    <mergeCell ref="B17:B18"/>
    <mergeCell ref="C17:D18"/>
    <mergeCell ref="E17:E18"/>
    <mergeCell ref="F17:G18"/>
    <mergeCell ref="H17:I18"/>
    <mergeCell ref="H75:I75"/>
    <mergeCell ref="K75:M75"/>
    <mergeCell ref="C76:D76"/>
    <mergeCell ref="F76:G76"/>
    <mergeCell ref="H76:I76"/>
    <mergeCell ref="K76:M76"/>
    <mergeCell ref="C77:D77"/>
    <mergeCell ref="F77:G77"/>
    <mergeCell ref="H77:I77"/>
    <mergeCell ref="K77:M77"/>
    <mergeCell ref="C78:D78"/>
    <mergeCell ref="F78:G78"/>
    <mergeCell ref="H78:I78"/>
    <mergeCell ref="K78:M78"/>
    <mergeCell ref="C79:D79"/>
    <mergeCell ref="F79:G79"/>
    <mergeCell ref="H79:I79"/>
    <mergeCell ref="K79:M79"/>
    <mergeCell ref="C80:D80"/>
    <mergeCell ref="F80:G80"/>
    <mergeCell ref="H80:I80"/>
    <mergeCell ref="K80:M80"/>
    <mergeCell ref="J87:L87"/>
    <mergeCell ref="J88:L88"/>
    <mergeCell ref="J89:L89"/>
    <mergeCell ref="B87:D87"/>
    <mergeCell ref="B88:D88"/>
    <mergeCell ref="B89:D89"/>
    <mergeCell ref="A83:B83"/>
    <mergeCell ref="C83:D83"/>
    <mergeCell ref="K83:M83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2021-12-22T09:55:45Z</dcterms:modified>
</cp:coreProperties>
</file>